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lima_Urimat\"/>
    </mc:Choice>
  </mc:AlternateContent>
  <bookViews>
    <workbookView xWindow="0" yWindow="0" windowWidth="24000" windowHeight="1417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3" i="1"/>
  <c r="D6" i="1"/>
  <c r="F6" i="1" l="1"/>
  <c r="F10" i="1"/>
  <c r="F8" i="1"/>
  <c r="D7" i="1"/>
  <c r="F11" i="1" l="1"/>
  <c r="H2" i="1"/>
  <c r="H3" i="1" s="1"/>
  <c r="H9" i="1" s="1"/>
  <c r="H10" i="1" s="1"/>
  <c r="H11" i="1" s="1"/>
  <c r="D8" i="1"/>
  <c r="H6" i="1" l="1"/>
  <c r="H7" i="1" s="1"/>
  <c r="H8" i="1" s="1"/>
  <c r="H4" i="1"/>
</calcChain>
</file>

<file path=xl/sharedStrings.xml><?xml version="1.0" encoding="utf-8"?>
<sst xmlns="http://schemas.openxmlformats.org/spreadsheetml/2006/main" count="28" uniqueCount="27">
  <si>
    <t>Anzahl Toiletten</t>
  </si>
  <si>
    <t>Kosten/Urimat</t>
  </si>
  <si>
    <t>Wasserverbrauch/Jahr in m^3</t>
  </si>
  <si>
    <t>Wasserverbrauch/Jahr in l</t>
  </si>
  <si>
    <t>Anzahl Schultage/Jahr in d</t>
  </si>
  <si>
    <t>Wasserverbrauch/Spülung in l</t>
  </si>
  <si>
    <t>Ø Wasserkosten/m^3 in CHF</t>
  </si>
  <si>
    <t>Amortisation in Jahren</t>
  </si>
  <si>
    <t>Abwasser/Jahr in m^3</t>
  </si>
  <si>
    <t>Anzahl männliche Schüler/Tag</t>
  </si>
  <si>
    <t>Ø Abwasserkosten/m^3</t>
  </si>
  <si>
    <t>Wasserkosten/Jahr in CHF</t>
  </si>
  <si>
    <t>Abwasserkosten/Jahr</t>
  </si>
  <si>
    <t>Total Ab-/Wasserkosten in CHF</t>
  </si>
  <si>
    <t>Anzahl Spülungen/Tag/Schüler</t>
  </si>
  <si>
    <t>Total Kosten Urimate</t>
  </si>
  <si>
    <t>Kosten Umbau/Urimat in CHF</t>
  </si>
  <si>
    <t>Total Wasserersparnis in m^3</t>
  </si>
  <si>
    <t>Total Kosten Umbau</t>
  </si>
  <si>
    <t>Umbau + Urimate</t>
  </si>
  <si>
    <t>Laufzeit Projekt in Jahren</t>
  </si>
  <si>
    <t>Laufzeit sparen in Jahren</t>
  </si>
  <si>
    <t>Wasserersparnis nach Laufzeit in m^3</t>
  </si>
  <si>
    <t>Wassererspranis in Erdöl in l</t>
  </si>
  <si>
    <t>CO2 Ersparnis in g</t>
  </si>
  <si>
    <t>CO2 Ersparnis in kg</t>
  </si>
  <si>
    <t>CO2 Ersparnis in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</si>
</sst>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Fill="1" applyBorder="1"/>
    <xf numFmtId="164" fontId="0" fillId="0" borderId="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tabSelected="1" view="pageLayout" zoomScaleNormal="100" workbookViewId="0">
      <selection activeCell="G29" sqref="G29"/>
    </sheetView>
  </sheetViews>
  <sheetFormatPr baseColWidth="10" defaultRowHeight="15" x14ac:dyDescent="0.25"/>
  <cols>
    <col min="1" max="1" width="15.85546875" customWidth="1"/>
    <col min="2" max="2" width="3.7109375" customWidth="1"/>
    <col min="3" max="3" width="27.85546875" customWidth="1"/>
    <col min="4" max="4" width="7.5703125" customWidth="1"/>
    <col min="5" max="5" width="28.28515625" customWidth="1"/>
    <col min="6" max="6" width="7" customWidth="1"/>
    <col min="7" max="7" width="28.28515625" customWidth="1"/>
    <col min="8" max="8" width="10" customWidth="1"/>
    <col min="9" max="9" width="27.5703125" customWidth="1"/>
    <col min="10" max="10" width="9.5703125" customWidth="1"/>
    <col min="11" max="11" width="24.5703125" customWidth="1"/>
    <col min="13" max="13" width="24.5703125" customWidth="1"/>
    <col min="15" max="15" width="24.5703125" customWidth="1"/>
    <col min="17" max="17" width="24.5703125" customWidth="1"/>
  </cols>
  <sheetData>
    <row r="1" spans="1:17" x14ac:dyDescent="0.25">
      <c r="D1" s="1"/>
      <c r="F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0</v>
      </c>
      <c r="B2" s="3">
        <v>28</v>
      </c>
      <c r="C2" s="2" t="s">
        <v>5</v>
      </c>
      <c r="D2" s="3">
        <v>2</v>
      </c>
      <c r="E2" s="2" t="s">
        <v>1</v>
      </c>
      <c r="F2" s="3">
        <v>575</v>
      </c>
      <c r="G2" s="4" t="s">
        <v>7</v>
      </c>
      <c r="H2" s="5">
        <f>F6/F11</f>
        <v>23.031674635740863</v>
      </c>
      <c r="K2" s="1"/>
      <c r="L2" s="1"/>
      <c r="M2" s="1"/>
      <c r="N2" s="1"/>
      <c r="O2" s="1"/>
      <c r="P2" s="1"/>
      <c r="Q2" s="1"/>
    </row>
    <row r="3" spans="1:17" x14ac:dyDescent="0.25">
      <c r="C3" s="2" t="s">
        <v>9</v>
      </c>
      <c r="D3" s="3">
        <v>226</v>
      </c>
      <c r="E3" s="2" t="s">
        <v>15</v>
      </c>
      <c r="F3" s="2">
        <f>B2*F2</f>
        <v>16100</v>
      </c>
      <c r="G3" s="4" t="s">
        <v>17</v>
      </c>
      <c r="H3" s="5">
        <f>H2*D7</f>
        <v>6090.0354071825996</v>
      </c>
      <c r="K3" s="1"/>
      <c r="L3" s="1"/>
      <c r="M3" s="1"/>
      <c r="N3" s="1"/>
      <c r="O3" s="1"/>
      <c r="P3" s="1"/>
      <c r="Q3" s="1"/>
    </row>
    <row r="4" spans="1:17" x14ac:dyDescent="0.25">
      <c r="C4" s="2" t="s">
        <v>14</v>
      </c>
      <c r="D4" s="3">
        <v>3</v>
      </c>
      <c r="E4" s="2" t="s">
        <v>16</v>
      </c>
      <c r="F4" s="3">
        <v>500</v>
      </c>
      <c r="G4" s="4" t="s">
        <v>23</v>
      </c>
      <c r="H4" s="5">
        <f>(H3*1000)*0.0003</f>
        <v>1827.0106221547796</v>
      </c>
      <c r="K4" s="1"/>
      <c r="L4" s="1"/>
      <c r="M4" s="1"/>
      <c r="N4" s="1"/>
      <c r="O4" s="1"/>
      <c r="P4" s="1"/>
      <c r="Q4" s="1"/>
    </row>
    <row r="5" spans="1:17" x14ac:dyDescent="0.25">
      <c r="C5" s="2" t="s">
        <v>4</v>
      </c>
      <c r="D5" s="3">
        <v>195</v>
      </c>
      <c r="E5" s="2" t="s">
        <v>18</v>
      </c>
      <c r="F5" s="2">
        <f>F4*B2</f>
        <v>14000</v>
      </c>
      <c r="G5" s="4" t="s">
        <v>20</v>
      </c>
      <c r="H5" s="3">
        <v>50</v>
      </c>
      <c r="K5" s="1"/>
      <c r="L5" s="1"/>
      <c r="M5" s="1"/>
      <c r="N5" s="1"/>
      <c r="O5" s="1"/>
      <c r="P5" s="1"/>
      <c r="Q5" s="1"/>
    </row>
    <row r="6" spans="1:17" x14ac:dyDescent="0.25">
      <c r="C6" s="2" t="s">
        <v>3</v>
      </c>
      <c r="D6" s="2">
        <f>D2*D3*D4*D5</f>
        <v>264420</v>
      </c>
      <c r="E6" s="2" t="s">
        <v>19</v>
      </c>
      <c r="F6" s="2">
        <f>F5+F3</f>
        <v>30100</v>
      </c>
      <c r="G6" s="4" t="s">
        <v>21</v>
      </c>
      <c r="H6" s="5">
        <f>H5-H2</f>
        <v>26.968325364259137</v>
      </c>
      <c r="K6" s="1"/>
      <c r="L6" s="1"/>
      <c r="M6" s="1"/>
      <c r="N6" s="1"/>
      <c r="O6" s="1"/>
      <c r="P6" s="1"/>
      <c r="Q6" s="1"/>
    </row>
    <row r="7" spans="1:17" x14ac:dyDescent="0.25">
      <c r="C7" s="2" t="s">
        <v>2</v>
      </c>
      <c r="D7" s="4">
        <f>D6/1000</f>
        <v>264.42</v>
      </c>
      <c r="E7" s="4" t="s">
        <v>6</v>
      </c>
      <c r="F7" s="3">
        <v>1.73</v>
      </c>
      <c r="G7" s="4" t="s">
        <v>22</v>
      </c>
      <c r="H7" s="4">
        <f>H3+(H6*D7)</f>
        <v>13221</v>
      </c>
      <c r="K7" s="1"/>
      <c r="L7" s="1"/>
      <c r="M7" s="1"/>
      <c r="N7" s="1"/>
      <c r="O7" s="1"/>
      <c r="P7" s="1"/>
      <c r="Q7" s="1"/>
    </row>
    <row r="8" spans="1:17" x14ac:dyDescent="0.25">
      <c r="C8" s="2" t="s">
        <v>8</v>
      </c>
      <c r="D8" s="2">
        <f>D7*1.25</f>
        <v>330.52500000000003</v>
      </c>
      <c r="E8" s="4" t="s">
        <v>11</v>
      </c>
      <c r="F8" s="4">
        <f>F7*D7</f>
        <v>457.44660000000005</v>
      </c>
      <c r="G8" s="4" t="s">
        <v>23</v>
      </c>
      <c r="H8" s="5">
        <f>H7*1000*0.0003</f>
        <v>3966.2999999999997</v>
      </c>
      <c r="K8" s="1"/>
      <c r="L8" s="1"/>
      <c r="M8" s="1"/>
      <c r="N8" s="1"/>
      <c r="O8" s="1"/>
      <c r="P8" s="1"/>
      <c r="Q8" s="1"/>
    </row>
    <row r="9" spans="1:17" x14ac:dyDescent="0.25">
      <c r="D9" s="1"/>
      <c r="E9" s="4" t="s">
        <v>10</v>
      </c>
      <c r="F9" s="3">
        <v>2.57</v>
      </c>
      <c r="G9" s="4" t="s">
        <v>24</v>
      </c>
      <c r="H9" s="6">
        <f>H3*1000*0.3604</f>
        <v>2194848.760748609</v>
      </c>
      <c r="K9" s="1"/>
      <c r="L9" s="1"/>
      <c r="M9" s="1"/>
      <c r="N9" s="1"/>
      <c r="O9" s="1"/>
      <c r="P9" s="1"/>
      <c r="Q9" s="1"/>
    </row>
    <row r="10" spans="1:17" x14ac:dyDescent="0.25">
      <c r="D10" s="1"/>
      <c r="E10" s="4" t="s">
        <v>12</v>
      </c>
      <c r="F10" s="4">
        <f>F9*D8</f>
        <v>849.44925000000001</v>
      </c>
      <c r="G10" s="4" t="s">
        <v>25</v>
      </c>
      <c r="H10" s="5">
        <f>H9/1000</f>
        <v>2194.848760748609</v>
      </c>
      <c r="K10" s="1"/>
      <c r="L10" s="1"/>
      <c r="M10" s="1"/>
      <c r="N10" s="1"/>
      <c r="O10" s="1"/>
      <c r="P10" s="1"/>
      <c r="Q10" s="1"/>
    </row>
    <row r="11" spans="1:17" x14ac:dyDescent="0.25">
      <c r="D11" s="1"/>
      <c r="E11" s="4" t="s">
        <v>13</v>
      </c>
      <c r="F11" s="6">
        <f>F10+F8</f>
        <v>1306.8958500000001</v>
      </c>
      <c r="G11" s="4" t="s">
        <v>26</v>
      </c>
      <c r="H11" s="5">
        <f>H10/1000</f>
        <v>2.1948487607486089</v>
      </c>
      <c r="K11" s="1"/>
      <c r="L11" s="1"/>
      <c r="M11" s="1"/>
      <c r="N11" s="1"/>
      <c r="O11" s="1"/>
      <c r="P11" s="1"/>
      <c r="Q11" s="1"/>
    </row>
    <row r="12" spans="1:17" x14ac:dyDescent="0.25">
      <c r="D12" s="1"/>
      <c r="F12" s="1"/>
      <c r="G12" s="1"/>
      <c r="H12" s="1"/>
      <c r="K12" s="1"/>
      <c r="L12" s="1"/>
      <c r="M12" s="1"/>
      <c r="N12" s="1"/>
      <c r="O12" s="1"/>
      <c r="P12" s="1"/>
      <c r="Q12" s="1"/>
    </row>
    <row r="13" spans="1:17" x14ac:dyDescent="0.25">
      <c r="F13" s="1"/>
      <c r="G13" s="1"/>
      <c r="H13" s="1"/>
      <c r="K13" s="1"/>
      <c r="L13" s="1"/>
      <c r="M13" s="1"/>
      <c r="N13" s="1"/>
      <c r="O13" s="1"/>
      <c r="P13" s="1"/>
      <c r="Q13" s="1"/>
    </row>
    <row r="14" spans="1:17" x14ac:dyDescent="0.25">
      <c r="F14" s="1"/>
      <c r="G14" s="1"/>
      <c r="H14" s="1"/>
      <c r="K14" s="1"/>
      <c r="L14" s="1"/>
      <c r="M14" s="1"/>
      <c r="N14" s="1"/>
      <c r="O14" s="1"/>
      <c r="P14" s="1"/>
      <c r="Q14" s="1"/>
    </row>
    <row r="15" spans="1:17" x14ac:dyDescent="0.25">
      <c r="F15" s="1"/>
      <c r="G15" s="1"/>
      <c r="H15" s="1"/>
      <c r="K15" s="1"/>
      <c r="L15" s="1"/>
      <c r="M15" s="1"/>
      <c r="N15" s="1"/>
      <c r="O15" s="1"/>
      <c r="P15" s="1"/>
      <c r="Q15" s="1"/>
    </row>
    <row r="16" spans="1:17" x14ac:dyDescent="0.25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6:17" x14ac:dyDescent="0.25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bbw</dc:creator>
  <cp:lastModifiedBy>bbw</cp:lastModifiedBy>
  <dcterms:created xsi:type="dcterms:W3CDTF">2017-01-17T09:31:54Z</dcterms:created>
  <dcterms:modified xsi:type="dcterms:W3CDTF">2017-02-28T10:04:08Z</dcterms:modified>
</cp:coreProperties>
</file>